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바탕화면\02_예산·자금\"/>
    </mc:Choice>
  </mc:AlternateContent>
  <xr:revisionPtr revIDLastSave="0" documentId="8_{51E93E1A-0B96-46A1-92F1-88A75E594B4E}" xr6:coauthVersionLast="36" xr6:coauthVersionMax="36" xr10:uidLastSave="{00000000-0000-0000-0000-000000000000}"/>
  <bookViews>
    <workbookView xWindow="28680" yWindow="-120" windowWidth="29040" windowHeight="15990" xr2:uid="{C2035F0F-C12D-4431-AF7E-4AEB01331834}"/>
  </bookViews>
  <sheets>
    <sheet name="예산총괄표" sheetId="1" r:id="rId1"/>
  </sheets>
  <externalReferences>
    <externalReference r:id="rId2"/>
  </externalReferences>
  <definedNames>
    <definedName name="_xlnm.Print_Area" localSheetId="0">예산총괄표!$A$1:$O$21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1" i="1" l="1"/>
  <c r="I20" i="1"/>
  <c r="H20" i="1"/>
  <c r="J20" i="1" s="1"/>
  <c r="D20" i="1"/>
  <c r="N20" i="1" s="1"/>
  <c r="C20" i="1"/>
  <c r="M20" i="1" s="1"/>
  <c r="O20" i="1" s="1"/>
  <c r="N19" i="1"/>
  <c r="I19" i="1"/>
  <c r="H19" i="1"/>
  <c r="M19" i="1" s="1"/>
  <c r="O19" i="1" s="1"/>
  <c r="N18" i="1"/>
  <c r="I18" i="1"/>
  <c r="I13" i="1" s="1"/>
  <c r="H18" i="1"/>
  <c r="M18" i="1" s="1"/>
  <c r="O18" i="1" s="1"/>
  <c r="N17" i="1"/>
  <c r="M17" i="1"/>
  <c r="O17" i="1" s="1"/>
  <c r="J17" i="1"/>
  <c r="N16" i="1"/>
  <c r="L16" i="1"/>
  <c r="D16" i="1"/>
  <c r="C16" i="1"/>
  <c r="M16" i="1" s="1"/>
  <c r="O16" i="1" s="1"/>
  <c r="N15" i="1"/>
  <c r="M15" i="1"/>
  <c r="O15" i="1" s="1"/>
  <c r="E15" i="1"/>
  <c r="N14" i="1"/>
  <c r="M14" i="1"/>
  <c r="O14" i="1" s="1"/>
  <c r="L14" i="1"/>
  <c r="E14" i="1"/>
  <c r="D14" i="1"/>
  <c r="C14" i="1"/>
  <c r="H13" i="1"/>
  <c r="D13" i="1"/>
  <c r="C13" i="1"/>
  <c r="I11" i="1"/>
  <c r="N11" i="1" s="1"/>
  <c r="H11" i="1"/>
  <c r="M11" i="1" s="1"/>
  <c r="O11" i="1" s="1"/>
  <c r="I10" i="1"/>
  <c r="N10" i="1" s="1"/>
  <c r="N6" i="1" s="1"/>
  <c r="H10" i="1"/>
  <c r="M10" i="1" s="1"/>
  <c r="O9" i="1"/>
  <c r="N9" i="1"/>
  <c r="M9" i="1"/>
  <c r="J9" i="1"/>
  <c r="N8" i="1"/>
  <c r="M8" i="1"/>
  <c r="O8" i="1" s="1"/>
  <c r="D8" i="1"/>
  <c r="C8" i="1"/>
  <c r="E8" i="1" s="1"/>
  <c r="N7" i="1"/>
  <c r="M7" i="1"/>
  <c r="O7" i="1" s="1"/>
  <c r="D7" i="1"/>
  <c r="C7" i="1"/>
  <c r="E7" i="1" s="1"/>
  <c r="E6" i="1" s="1"/>
  <c r="D6" i="1"/>
  <c r="C6" i="1"/>
  <c r="C21" i="1" s="1"/>
  <c r="N13" i="1" l="1"/>
  <c r="N21" i="1" s="1"/>
  <c r="O13" i="1"/>
  <c r="O10" i="1"/>
  <c r="M6" i="1"/>
  <c r="O6" i="1"/>
  <c r="O21" i="1" s="1"/>
  <c r="E13" i="1"/>
  <c r="E21" i="1" s="1"/>
  <c r="M13" i="1"/>
  <c r="H6" i="1"/>
  <c r="H21" i="1" s="1"/>
  <c r="J18" i="1"/>
  <c r="J13" i="1" s="1"/>
  <c r="J19" i="1"/>
  <c r="E20" i="1"/>
  <c r="J10" i="1"/>
  <c r="J6" i="1" s="1"/>
  <c r="J21" i="1" s="1"/>
  <c r="J11" i="1"/>
  <c r="I6" i="1"/>
  <c r="I21" i="1" s="1"/>
  <c r="E16" i="1"/>
  <c r="M21" i="1" l="1"/>
</calcChain>
</file>

<file path=xl/sharedStrings.xml><?xml version="1.0" encoding="utf-8"?>
<sst xmlns="http://schemas.openxmlformats.org/spreadsheetml/2006/main" count="81" uniqueCount="31">
  <si>
    <t>가. 2025년 예산 총괄표</t>
  </si>
  <si>
    <t>(단위 : 천원)</t>
  </si>
  <si>
    <t>사  업  예  산</t>
  </si>
  <si>
    <t>자  본  예  산</t>
  </si>
  <si>
    <t>예  산  총  계</t>
  </si>
  <si>
    <t>수입계(A)</t>
  </si>
  <si>
    <t>25년 7차 추경</t>
  </si>
  <si>
    <t>25년 6차 추경</t>
  </si>
  <si>
    <t>증감</t>
  </si>
  <si>
    <t>수입계(A')</t>
  </si>
  <si>
    <t>수입계(A'')</t>
  </si>
  <si>
    <t>○</t>
  </si>
  <si>
    <t>영업수익</t>
  </si>
  <si>
    <t>영업외수익</t>
  </si>
  <si>
    <t>자본금수입</t>
  </si>
  <si>
    <t>유보자금</t>
  </si>
  <si>
    <t>기타자본적수입</t>
  </si>
  <si>
    <t>지출계(B)</t>
  </si>
  <si>
    <t>지출계(B')</t>
  </si>
  <si>
    <t>지출계(B'')</t>
  </si>
  <si>
    <t>영업비용</t>
  </si>
  <si>
    <t>영업외비용</t>
  </si>
  <si>
    <t>법인세등</t>
  </si>
  <si>
    <t>투자자산취득</t>
  </si>
  <si>
    <t>유형자산취득</t>
  </si>
  <si>
    <t>기타자본적지출</t>
  </si>
  <si>
    <t>예비비</t>
  </si>
  <si>
    <t>차인(A-B)</t>
  </si>
  <si>
    <t>차인(A'-B')</t>
  </si>
  <si>
    <t>차인(A''-B'')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</si>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</sst>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#,##0\ \ ;&quot;△&quot;#,##0\ \ "/>
    <numFmt numFmtId="178" formatCode="#,##0;\△#,##0"/>
    <numFmt numFmtId="179" formatCode="#,##0;[Red]\△#,##0"/>
    <numFmt numFmtId="180" formatCode="_-* #,##0_-;\-* #,##0_-;_-* &quot;-&quot;??_-;_-@_-"/>
  </numFmts>
  <fonts count="12" x14ac:knownFonts="1">
    <font>
      <sz val="11"/>
      <color theme="1"/>
      <name val="경기천년제목 Light"/>
      <family val="2"/>
      <charset val="129"/>
    </font>
    <font>
      <sz val="11"/>
      <color rgb="FF000000"/>
      <name val="돋움"/>
      <family val="3"/>
      <charset val="129"/>
    </font>
    <font>
      <sz val="18"/>
      <color rgb="FF000000"/>
      <name val="HY견고딕"/>
      <family val="1"/>
      <charset val="129"/>
    </font>
    <font>
      <sz val="8"/>
      <name val="경기천년제목 Light"/>
      <family val="2"/>
      <charset val="129"/>
    </font>
    <font>
      <sz val="12"/>
      <color rgb="FF000000"/>
      <name val="맑은 고딕"/>
      <family val="3"/>
      <charset val="129"/>
    </font>
    <font>
      <sz val="14"/>
      <color rgb="FF000000"/>
      <name val="맑은 고딕"/>
      <family val="3"/>
      <charset val="129"/>
    </font>
    <font>
      <sz val="12"/>
      <color rgb="FF000000"/>
      <name val="경기천년제목 Light"/>
      <family val="1"/>
      <charset val="129"/>
    </font>
    <font>
      <b/>
      <sz val="14"/>
      <color rgb="FF000000"/>
      <name val="맑은 고딕"/>
      <family val="3"/>
      <charset val="129"/>
    </font>
    <font>
      <b/>
      <sz val="14"/>
      <color rgb="FF000000"/>
      <name val="경기천년제목 Light"/>
      <family val="1"/>
      <charset val="129"/>
    </font>
    <font>
      <b/>
      <sz val="12"/>
      <color rgb="FF000000"/>
      <name val="맑은 고딕"/>
      <family val="3"/>
      <charset val="129"/>
    </font>
    <font>
      <b/>
      <sz val="12"/>
      <color rgb="FF000000"/>
      <name val="경기천년제목 Light"/>
      <family val="1"/>
      <charset val="129"/>
    </font>
    <font>
      <sz val="11"/>
      <color rgb="FF000000"/>
      <name val="경기천년제목 Light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41" fontId="1" fillId="0" borderId="0">
      <alignment vertical="center"/>
    </xf>
    <xf numFmtId="0" fontId="1" fillId="0" borderId="0"/>
  </cellStyleXfs>
  <cellXfs count="65">
    <xf numFmtId="0" fontId="0" fillId="0" borderId="0" xfId="0">
      <alignment vertical="center"/>
    </xf>
    <xf numFmtId="0" fontId="2" fillId="0" borderId="0" xfId="2" applyFont="1"/>
    <xf numFmtId="177" fontId="2" fillId="0" borderId="0" xfId="2" applyNumberFormat="1" applyFont="1" applyAlignment="1">
      <alignment vertical="center"/>
    </xf>
    <xf numFmtId="177" fontId="4" fillId="0" borderId="0" xfId="2" applyNumberFormat="1" applyFont="1" applyAlignment="1">
      <alignment vertical="center"/>
    </xf>
    <xf numFmtId="178" fontId="4" fillId="0" borderId="0" xfId="1" applyNumberFormat="1" applyFont="1">
      <alignment vertical="center"/>
    </xf>
    <xf numFmtId="178" fontId="4" fillId="0" borderId="0" xfId="2" applyNumberFormat="1" applyFont="1" applyAlignment="1">
      <alignment vertical="center"/>
    </xf>
    <xf numFmtId="178" fontId="5" fillId="0" borderId="0" xfId="2" applyNumberFormat="1" applyFont="1" applyAlignment="1">
      <alignment horizontal="right" vertical="center"/>
    </xf>
    <xf numFmtId="0" fontId="1" fillId="0" borderId="0" xfId="2"/>
    <xf numFmtId="177" fontId="6" fillId="0" borderId="0" xfId="2" applyNumberFormat="1" applyFont="1" applyAlignment="1">
      <alignment vertical="center"/>
    </xf>
    <xf numFmtId="177" fontId="8" fillId="0" borderId="0" xfId="2" applyNumberFormat="1" applyFont="1" applyAlignment="1">
      <alignment vertical="center"/>
    </xf>
    <xf numFmtId="178" fontId="9" fillId="0" borderId="9" xfId="2" applyNumberFormat="1" applyFont="1" applyBorder="1" applyAlignment="1">
      <alignment horizontal="center" vertical="center"/>
    </xf>
    <xf numFmtId="178" fontId="9" fillId="0" borderId="10" xfId="2" applyNumberFormat="1" applyFont="1" applyBorder="1" applyAlignment="1">
      <alignment horizontal="center" vertical="center"/>
    </xf>
    <xf numFmtId="178" fontId="9" fillId="0" borderId="12" xfId="2" applyNumberFormat="1" applyFont="1" applyBorder="1" applyAlignment="1">
      <alignment horizontal="center" vertical="center"/>
    </xf>
    <xf numFmtId="178" fontId="9" fillId="0" borderId="9" xfId="1" applyNumberFormat="1" applyFont="1" applyBorder="1">
      <alignment vertical="center"/>
    </xf>
    <xf numFmtId="178" fontId="9" fillId="0" borderId="9" xfId="2" applyNumberFormat="1" applyFont="1" applyBorder="1" applyAlignment="1">
      <alignment vertical="center"/>
    </xf>
    <xf numFmtId="178" fontId="9" fillId="0" borderId="9" xfId="1" applyNumberFormat="1" applyFont="1" applyBorder="1" applyAlignment="1">
      <alignment horizontal="right" vertical="center"/>
    </xf>
    <xf numFmtId="178" fontId="9" fillId="0" borderId="12" xfId="1" applyNumberFormat="1" applyFont="1" applyBorder="1" applyAlignment="1">
      <alignment horizontal="right" vertical="center"/>
    </xf>
    <xf numFmtId="179" fontId="4" fillId="0" borderId="16" xfId="2" applyNumberFormat="1" applyFont="1" applyBorder="1" applyAlignment="1">
      <alignment horizontal="right" vertical="center"/>
    </xf>
    <xf numFmtId="179" fontId="4" fillId="0" borderId="17" xfId="2" applyNumberFormat="1" applyFont="1" applyBorder="1" applyAlignment="1">
      <alignment vertical="center"/>
    </xf>
    <xf numFmtId="178" fontId="4" fillId="0" borderId="17" xfId="1" applyNumberFormat="1" applyFont="1" applyBorder="1">
      <alignment vertical="center"/>
    </xf>
    <xf numFmtId="178" fontId="4" fillId="0" borderId="18" xfId="2" applyNumberFormat="1" applyFont="1" applyBorder="1" applyAlignment="1">
      <alignment horizontal="right" vertical="center"/>
    </xf>
    <xf numFmtId="178" fontId="4" fillId="0" borderId="17" xfId="2" applyNumberFormat="1" applyFont="1" applyBorder="1" applyAlignment="1">
      <alignment vertical="center"/>
    </xf>
    <xf numFmtId="178" fontId="4" fillId="0" borderId="17" xfId="1" applyNumberFormat="1" applyFont="1" applyBorder="1" applyAlignment="1">
      <alignment horizontal="right" vertical="center"/>
    </xf>
    <xf numFmtId="178" fontId="4" fillId="0" borderId="19" xfId="1" applyNumberFormat="1" applyFont="1" applyBorder="1">
      <alignment vertical="center"/>
    </xf>
    <xf numFmtId="41" fontId="1" fillId="0" borderId="0" xfId="2" applyNumberFormat="1"/>
    <xf numFmtId="178" fontId="9" fillId="0" borderId="9" xfId="2" applyNumberFormat="1" applyFont="1" applyBorder="1" applyAlignment="1">
      <alignment horizontal="right" vertical="center"/>
    </xf>
    <xf numFmtId="180" fontId="1" fillId="0" borderId="0" xfId="2" applyNumberFormat="1"/>
    <xf numFmtId="177" fontId="10" fillId="0" borderId="0" xfId="2" applyNumberFormat="1" applyFont="1" applyAlignment="1">
      <alignment vertical="center"/>
    </xf>
    <xf numFmtId="178" fontId="4" fillId="0" borderId="21" xfId="2" applyNumberFormat="1" applyFont="1" applyBorder="1" applyAlignment="1">
      <alignment vertical="center"/>
    </xf>
    <xf numFmtId="178" fontId="4" fillId="0" borderId="17" xfId="2" applyNumberFormat="1" applyFont="1" applyBorder="1" applyAlignment="1">
      <alignment vertical="center" wrapText="1"/>
    </xf>
    <xf numFmtId="178" fontId="4" fillId="0" borderId="17" xfId="1" applyNumberFormat="1" applyFont="1" applyBorder="1" applyAlignment="1">
      <alignment horizontal="right" vertical="center" wrapText="1"/>
    </xf>
    <xf numFmtId="178" fontId="4" fillId="0" borderId="22" xfId="1" applyNumberFormat="1" applyFont="1" applyBorder="1">
      <alignment vertical="center"/>
    </xf>
    <xf numFmtId="178" fontId="4" fillId="0" borderId="23" xfId="2" applyNumberFormat="1" applyFont="1" applyBorder="1" applyAlignment="1">
      <alignment vertical="center"/>
    </xf>
    <xf numFmtId="178" fontId="4" fillId="0" borderId="17" xfId="1" applyNumberFormat="1" applyFont="1" applyBorder="1" applyAlignment="1">
      <alignment horizontal="right" vertical="center" shrinkToFit="1"/>
    </xf>
    <xf numFmtId="178" fontId="4" fillId="0" borderId="17" xfId="2" applyNumberFormat="1" applyFont="1" applyBorder="1" applyAlignment="1">
      <alignment vertical="center" shrinkToFit="1"/>
    </xf>
    <xf numFmtId="178" fontId="4" fillId="0" borderId="18" xfId="2" applyNumberFormat="1" applyFont="1" applyBorder="1" applyAlignment="1">
      <alignment horizontal="right" vertical="center" wrapText="1"/>
    </xf>
    <xf numFmtId="178" fontId="9" fillId="0" borderId="26" xfId="2" applyNumberFormat="1" applyFont="1" applyBorder="1" applyAlignment="1">
      <alignment horizontal="right" vertical="center" wrapText="1"/>
    </xf>
    <xf numFmtId="178" fontId="9" fillId="0" borderId="27" xfId="2" applyNumberFormat="1" applyFont="1" applyBorder="1" applyAlignment="1">
      <alignment horizontal="right" vertical="center" wrapText="1"/>
    </xf>
    <xf numFmtId="178" fontId="6" fillId="0" borderId="0" xfId="1" applyNumberFormat="1" applyFont="1">
      <alignment vertical="center"/>
    </xf>
    <xf numFmtId="178" fontId="6" fillId="0" borderId="0" xfId="2" applyNumberFormat="1" applyFont="1" applyAlignment="1">
      <alignment vertical="center"/>
    </xf>
    <xf numFmtId="178" fontId="1" fillId="0" borderId="0" xfId="2" applyNumberFormat="1"/>
    <xf numFmtId="178" fontId="6" fillId="0" borderId="0" xfId="2" quotePrefix="1" applyNumberFormat="1" applyFont="1" applyAlignment="1">
      <alignment vertical="center"/>
    </xf>
    <xf numFmtId="178" fontId="11" fillId="0" borderId="0" xfId="2" applyNumberFormat="1" applyFont="1" applyAlignment="1">
      <alignment vertical="center"/>
    </xf>
    <xf numFmtId="179" fontId="9" fillId="0" borderId="20" xfId="2" applyNumberFormat="1" applyFont="1" applyBorder="1" applyAlignment="1">
      <alignment horizontal="center" vertical="center"/>
    </xf>
    <xf numFmtId="179" fontId="9" fillId="0" borderId="9" xfId="2" applyNumberFormat="1" applyFont="1" applyBorder="1" applyAlignment="1">
      <alignment horizontal="center" vertical="center"/>
    </xf>
    <xf numFmtId="178" fontId="9" fillId="0" borderId="11" xfId="2" applyNumberFormat="1" applyFont="1" applyBorder="1" applyAlignment="1">
      <alignment horizontal="center" vertical="center"/>
    </xf>
    <xf numFmtId="178" fontId="9" fillId="0" borderId="8" xfId="2" applyNumberFormat="1" applyFont="1" applyBorder="1" applyAlignment="1">
      <alignment horizontal="center" vertical="center"/>
    </xf>
    <xf numFmtId="178" fontId="9" fillId="0" borderId="15" xfId="2" applyNumberFormat="1" applyFont="1" applyBorder="1" applyAlignment="1">
      <alignment horizontal="center" vertical="center"/>
    </xf>
    <xf numFmtId="178" fontId="9" fillId="0" borderId="14" xfId="2" applyNumberFormat="1" applyFont="1" applyBorder="1" applyAlignment="1">
      <alignment horizontal="center" vertical="center"/>
    </xf>
    <xf numFmtId="179" fontId="9" fillId="0" borderId="24" xfId="2" applyNumberFormat="1" applyFont="1" applyBorder="1" applyAlignment="1">
      <alignment horizontal="center" vertical="center"/>
    </xf>
    <xf numFmtId="179" fontId="9" fillId="0" borderId="25" xfId="2" applyNumberFormat="1" applyFont="1" applyBorder="1" applyAlignment="1">
      <alignment horizontal="center" vertical="center"/>
    </xf>
    <xf numFmtId="178" fontId="9" fillId="0" borderId="26" xfId="2" applyNumberFormat="1" applyFont="1" applyBorder="1" applyAlignment="1">
      <alignment horizontal="center" vertical="center"/>
    </xf>
    <xf numFmtId="176" fontId="2" fillId="0" borderId="0" xfId="2" applyNumberFormat="1" applyFont="1" applyAlignment="1">
      <alignment horizontal="left" vertical="center"/>
    </xf>
    <xf numFmtId="177" fontId="7" fillId="2" borderId="1" xfId="2" applyNumberFormat="1" applyFont="1" applyFill="1" applyBorder="1" applyAlignment="1">
      <alignment horizontal="center" vertical="center"/>
    </xf>
    <xf numFmtId="177" fontId="7" fillId="2" borderId="2" xfId="2" applyNumberFormat="1" applyFont="1" applyFill="1" applyBorder="1" applyAlignment="1">
      <alignment horizontal="center" vertical="center"/>
    </xf>
    <xf numFmtId="177" fontId="7" fillId="2" borderId="3" xfId="2" applyNumberFormat="1" applyFont="1" applyFill="1" applyBorder="1" applyAlignment="1">
      <alignment horizontal="center" vertical="center"/>
    </xf>
    <xf numFmtId="178" fontId="7" fillId="2" borderId="4" xfId="2" applyNumberFormat="1" applyFont="1" applyFill="1" applyBorder="1" applyAlignment="1">
      <alignment horizontal="center" vertical="center"/>
    </xf>
    <xf numFmtId="178" fontId="7" fillId="2" borderId="2" xfId="2" applyNumberFormat="1" applyFont="1" applyFill="1" applyBorder="1" applyAlignment="1">
      <alignment horizontal="center" vertical="center"/>
    </xf>
    <xf numFmtId="178" fontId="7" fillId="2" borderId="3" xfId="2" applyNumberFormat="1" applyFont="1" applyFill="1" applyBorder="1" applyAlignment="1">
      <alignment horizontal="center" vertical="center"/>
    </xf>
    <xf numFmtId="178" fontId="7" fillId="2" borderId="5" xfId="2" applyNumberFormat="1" applyFont="1" applyFill="1" applyBorder="1" applyAlignment="1">
      <alignment horizontal="center" vertical="center"/>
    </xf>
    <xf numFmtId="178" fontId="7" fillId="2" borderId="6" xfId="2" applyNumberFormat="1" applyFont="1" applyFill="1" applyBorder="1" applyAlignment="1">
      <alignment horizontal="center" vertical="center"/>
    </xf>
    <xf numFmtId="179" fontId="9" fillId="0" borderId="7" xfId="2" applyNumberFormat="1" applyFont="1" applyBorder="1" applyAlignment="1">
      <alignment horizontal="center" vertical="center"/>
    </xf>
    <xf numFmtId="179" fontId="9" fillId="0" borderId="8" xfId="2" applyNumberFormat="1" applyFont="1" applyBorder="1" applyAlignment="1">
      <alignment horizontal="center" vertical="center"/>
    </xf>
    <xf numFmtId="179" fontId="9" fillId="0" borderId="13" xfId="2" applyNumberFormat="1" applyFont="1" applyBorder="1" applyAlignment="1">
      <alignment horizontal="center" vertical="center"/>
    </xf>
    <xf numFmtId="179" fontId="9" fillId="0" borderId="14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 2" xfId="2" xr:uid="{E1D54EA4-1CEA-4D5A-AFEA-66538A67A2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50629;&#47924;%20&#47784;&#51020;/&#44221;&#44592;&#44368;&#53685;&#44277;&#49324;/001.%20&#44592;&#54925;&#54016;/001.%20&#50696;&#49328;/002.%20&#52628;&#44221;&#50696;&#49328;/2025/25&#45380;%20&#51228;7&#52264;%20&#52628;&#44032;&#44221;&#51221;&#50696;&#49328;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간지(2)"/>
      <sheetName val="1.간지"/>
      <sheetName val="사업운영계획"/>
      <sheetName val="2.간지"/>
      <sheetName val="예산총칙"/>
      <sheetName val="3.간지"/>
      <sheetName val="간지 (2)"/>
      <sheetName val="예산총괄표"/>
      <sheetName val="사업예산총괄표"/>
      <sheetName val="자본예산총괄표"/>
      <sheetName val="간지(4)"/>
      <sheetName val="4.간지"/>
      <sheetName val="간지(3)"/>
      <sheetName val="4-가.간지"/>
      <sheetName val="간지(6)"/>
      <sheetName val="간지 (3)"/>
      <sheetName val="수익적수입"/>
      <sheetName val="5. 간지"/>
      <sheetName val="간지(7)"/>
      <sheetName val="5-가.간지"/>
      <sheetName val="간지(10)"/>
      <sheetName val="간지(12)"/>
      <sheetName val="5-나. 간지"/>
      <sheetName val="간지(5)"/>
      <sheetName val="간지(똑)"/>
      <sheetName val="간지 (4)"/>
      <sheetName val="지출총괄"/>
      <sheetName val="1) 똑타"/>
      <sheetName val="2) DRT"/>
      <sheetName val="3) 버스계획팀"/>
      <sheetName val="4) 공공버스"/>
      <sheetName val="5) 대광위"/>
      <sheetName val="6) 시내버스"/>
      <sheetName val="7) 용인시"/>
      <sheetName val="8) 양주시 마을버스 준공영제"/>
      <sheetName val="9) 똑버스"/>
      <sheetName val="10) 청소년"/>
      <sheetName val="11) 라운지"/>
      <sheetName val="12) 광역이동"/>
      <sheetName val="13) 양주시"/>
      <sheetName val="14) 스마트도시조성"/>
      <sheetName val="15) 용인시 ITS 사업관리"/>
      <sheetName val="16) 경영기획실(행정)"/>
      <sheetName val="17) 첨단교통(행정)"/>
      <sheetName val="18) 철도사업단"/>
      <sheetName val="19) 행정일반(자본)"/>
      <sheetName val="통폐합) 행정일반(모빌리티전략팀)"/>
      <sheetName val="통폐합) 행정일반(광역교통시설팀)"/>
      <sheetName val="통폐합) 행정일반(첨단교통사업팀)"/>
      <sheetName val="절감내역"/>
      <sheetName val="비용예산 (사무관리비 수정)"/>
      <sheetName val="총괄"/>
      <sheetName val="총괄(전체)"/>
      <sheetName val="하반기 균형집행대상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6">
          <cell r="R6">
            <v>943447232</v>
          </cell>
          <cell r="S6">
            <v>915671671</v>
          </cell>
        </row>
        <row r="62">
          <cell r="R62">
            <v>2523200</v>
          </cell>
          <cell r="S62">
            <v>2523200</v>
          </cell>
        </row>
        <row r="79">
          <cell r="R79">
            <v>60000</v>
          </cell>
          <cell r="S79">
            <v>60000</v>
          </cell>
        </row>
        <row r="84">
          <cell r="R84">
            <v>11290792</v>
          </cell>
          <cell r="S84">
            <v>11290792.324999999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5">
          <cell r="T5">
            <v>945970432</v>
          </cell>
          <cell r="U5">
            <v>918194871</v>
          </cell>
        </row>
        <row r="66">
          <cell r="T66">
            <v>0</v>
          </cell>
          <cell r="U66">
            <v>900000</v>
          </cell>
        </row>
        <row r="68">
          <cell r="T68">
            <v>14083997</v>
          </cell>
          <cell r="U68">
            <v>10916195</v>
          </cell>
        </row>
        <row r="69">
          <cell r="T69">
            <v>14083997</v>
          </cell>
          <cell r="U69">
            <v>10916195</v>
          </cell>
        </row>
        <row r="93">
          <cell r="T93">
            <v>142205</v>
          </cell>
          <cell r="U93">
            <v>147730</v>
          </cell>
        </row>
        <row r="97">
          <cell r="T97">
            <v>68400</v>
          </cell>
          <cell r="U97">
            <v>68400</v>
          </cell>
        </row>
        <row r="101">
          <cell r="T101">
            <v>1784000</v>
          </cell>
          <cell r="U101">
            <v>1784000</v>
          </cell>
        </row>
        <row r="103">
          <cell r="T103">
            <v>160000</v>
          </cell>
        </row>
        <row r="105">
          <cell r="U105">
            <v>60000</v>
          </cell>
        </row>
        <row r="108">
          <cell r="U108">
            <v>100000</v>
          </cell>
        </row>
        <row r="112">
          <cell r="U112">
            <v>9190662</v>
          </cell>
        </row>
        <row r="113">
          <cell r="T113">
            <v>9196187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C4C21-B7B2-49D1-85DC-96A29BE602AF}">
  <sheetPr>
    <pageSetUpPr fitToPage="1"/>
  </sheetPr>
  <dimension ref="A1:AG611"/>
  <sheetViews>
    <sheetView tabSelected="1" view="pageBreakPreview" zoomScale="85" zoomScaleNormal="85" zoomScaleSheetLayoutView="85" workbookViewId="0">
      <selection sqref="A1:M1"/>
    </sheetView>
  </sheetViews>
  <sheetFormatPr defaultColWidth="10" defaultRowHeight="15" x14ac:dyDescent="0.15"/>
  <cols>
    <col min="1" max="1" width="3" style="8" customWidth="1"/>
    <col min="2" max="2" width="11.25" style="8" customWidth="1"/>
    <col min="3" max="3" width="16" style="38" customWidth="1"/>
    <col min="4" max="4" width="17.25" style="38" customWidth="1"/>
    <col min="5" max="5" width="16.75" style="38" customWidth="1"/>
    <col min="6" max="6" width="3" style="39" customWidth="1"/>
    <col min="7" max="7" width="20.5" style="39" customWidth="1"/>
    <col min="8" max="9" width="15.375" style="39" bestFit="1" customWidth="1"/>
    <col min="10" max="10" width="14" style="39" bestFit="1" customWidth="1"/>
    <col min="11" max="11" width="3" style="39" customWidth="1"/>
    <col min="12" max="12" width="16.625" style="39" customWidth="1"/>
    <col min="13" max="13" width="16.75" style="39" bestFit="1" customWidth="1"/>
    <col min="14" max="14" width="16.75" style="40" bestFit="1" customWidth="1"/>
    <col min="15" max="15" width="18.375" style="40" customWidth="1"/>
    <col min="16" max="16" width="19.875" style="7" customWidth="1"/>
    <col min="17" max="17" width="20.125" style="7" customWidth="1"/>
    <col min="18" max="18" width="7.125" style="7" customWidth="1"/>
    <col min="19" max="19" width="26.25" style="7" customWidth="1"/>
    <col min="20" max="20" width="23.25" style="7" customWidth="1"/>
    <col min="21" max="21" width="25.125" style="7" customWidth="1"/>
    <col min="22" max="22" width="33.875" style="7" customWidth="1"/>
    <col min="23" max="23" width="13.625" style="7" customWidth="1"/>
    <col min="24" max="24" width="10" style="7" customWidth="1"/>
    <col min="25" max="25" width="5.25" style="7" customWidth="1"/>
    <col min="26" max="26" width="13.125" style="7" customWidth="1"/>
    <col min="27" max="27" width="22.125" style="7" customWidth="1"/>
    <col min="28" max="28" width="17.5" style="7" customWidth="1"/>
    <col min="29" max="29" width="17.125" style="7" customWidth="1"/>
    <col min="30" max="30" width="16.125" style="7" customWidth="1"/>
    <col min="31" max="31" width="21.125" style="7" customWidth="1"/>
    <col min="32" max="32" width="16.125" style="7" customWidth="1"/>
    <col min="33" max="33" width="16.125" style="7" bestFit="1" customWidth="1"/>
    <col min="34" max="34" width="12.375" style="8" bestFit="1" customWidth="1"/>
    <col min="35" max="16384" width="10" style="8"/>
  </cols>
  <sheetData>
    <row r="1" spans="1:33" s="2" customFormat="1" ht="35.25" customHeight="1" x14ac:dyDescent="0.2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3" spans="1:33" ht="18" customHeight="1" thickBot="1" x14ac:dyDescent="0.2">
      <c r="A3" s="3"/>
      <c r="B3" s="3"/>
      <c r="C3" s="4"/>
      <c r="D3" s="4"/>
      <c r="E3" s="4"/>
      <c r="F3" s="5"/>
      <c r="G3" s="5"/>
      <c r="H3" s="5"/>
      <c r="I3" s="5"/>
      <c r="J3" s="5"/>
      <c r="K3" s="5"/>
      <c r="L3" s="5"/>
      <c r="M3" s="5"/>
      <c r="N3" s="5"/>
      <c r="O3" s="6" t="s">
        <v>1</v>
      </c>
    </row>
    <row r="4" spans="1:33" s="9" customFormat="1" ht="50.25" customHeight="1" x14ac:dyDescent="0.15">
      <c r="A4" s="53" t="s">
        <v>2</v>
      </c>
      <c r="B4" s="54"/>
      <c r="C4" s="54"/>
      <c r="D4" s="54"/>
      <c r="E4" s="55"/>
      <c r="F4" s="56" t="s">
        <v>3</v>
      </c>
      <c r="G4" s="57"/>
      <c r="H4" s="57"/>
      <c r="I4" s="57"/>
      <c r="J4" s="58"/>
      <c r="K4" s="59" t="s">
        <v>4</v>
      </c>
      <c r="L4" s="59"/>
      <c r="M4" s="59"/>
      <c r="N4" s="59"/>
      <c r="O4" s="60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spans="1:33" s="9" customFormat="1" ht="25.5" customHeight="1" x14ac:dyDescent="0.15">
      <c r="A5" s="61" t="s">
        <v>5</v>
      </c>
      <c r="B5" s="62"/>
      <c r="C5" s="10" t="s">
        <v>6</v>
      </c>
      <c r="D5" s="10" t="s">
        <v>7</v>
      </c>
      <c r="E5" s="11" t="s">
        <v>8</v>
      </c>
      <c r="F5" s="45" t="s">
        <v>9</v>
      </c>
      <c r="G5" s="46"/>
      <c r="H5" s="10" t="s">
        <v>6</v>
      </c>
      <c r="I5" s="10" t="s">
        <v>7</v>
      </c>
      <c r="J5" s="11" t="s">
        <v>8</v>
      </c>
      <c r="K5" s="45" t="s">
        <v>10</v>
      </c>
      <c r="L5" s="46"/>
      <c r="M5" s="10" t="s">
        <v>6</v>
      </c>
      <c r="N5" s="10" t="s">
        <v>7</v>
      </c>
      <c r="O5" s="12" t="s">
        <v>8</v>
      </c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</row>
    <row r="6" spans="1:33" s="9" customFormat="1" ht="29.25" customHeight="1" x14ac:dyDescent="0.15">
      <c r="A6" s="63"/>
      <c r="B6" s="64"/>
      <c r="C6" s="13">
        <f>SUM(C7:C11)</f>
        <v>945970432</v>
      </c>
      <c r="D6" s="13">
        <f>SUM(D7:D11)</f>
        <v>918194871</v>
      </c>
      <c r="E6" s="13">
        <f>SUM(E7:E11)</f>
        <v>27775561</v>
      </c>
      <c r="F6" s="47"/>
      <c r="G6" s="48"/>
      <c r="H6" s="14">
        <f>SUM(H7:H11)</f>
        <v>11350792</v>
      </c>
      <c r="I6" s="14">
        <f>SUM(I7:I11)</f>
        <v>11350792.324999999</v>
      </c>
      <c r="J6" s="14">
        <f>SUM(J7:J11)</f>
        <v>-0.32499999925494194</v>
      </c>
      <c r="K6" s="47"/>
      <c r="L6" s="48"/>
      <c r="M6" s="15">
        <f>SUM(M7:M11)</f>
        <v>957321224</v>
      </c>
      <c r="N6" s="15">
        <f>SUM(N7:N11)</f>
        <v>929545663.32500005</v>
      </c>
      <c r="O6" s="16">
        <f>SUM(O7:O11)</f>
        <v>27775560.675000001</v>
      </c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39" customHeight="1" x14ac:dyDescent="0.15">
      <c r="A7" s="17" t="s">
        <v>11</v>
      </c>
      <c r="B7" s="18" t="s">
        <v>12</v>
      </c>
      <c r="C7" s="19">
        <f>[1]수익적수입!R6</f>
        <v>943447232</v>
      </c>
      <c r="D7" s="19">
        <f>[1]수익적수입!S6</f>
        <v>915671671</v>
      </c>
      <c r="E7" s="19">
        <f>C7-D7</f>
        <v>27775561</v>
      </c>
      <c r="F7" s="20"/>
      <c r="G7" s="21"/>
      <c r="H7" s="21"/>
      <c r="I7" s="19"/>
      <c r="J7" s="19"/>
      <c r="K7" s="20" t="s">
        <v>11</v>
      </c>
      <c r="L7" s="21" t="s">
        <v>12</v>
      </c>
      <c r="M7" s="22">
        <f>C7</f>
        <v>943447232</v>
      </c>
      <c r="N7" s="22">
        <f>D7</f>
        <v>915671671</v>
      </c>
      <c r="O7" s="23">
        <f>M7-N7</f>
        <v>27775561</v>
      </c>
    </row>
    <row r="8" spans="1:33" ht="34.5" customHeight="1" x14ac:dyDescent="0.15">
      <c r="A8" s="17" t="s">
        <v>11</v>
      </c>
      <c r="B8" s="18" t="s">
        <v>13</v>
      </c>
      <c r="C8" s="19">
        <f>[1]수익적수입!R62</f>
        <v>2523200</v>
      </c>
      <c r="D8" s="19">
        <f>[1]수익적수입!S62</f>
        <v>2523200</v>
      </c>
      <c r="E8" s="19">
        <f>C8-D8</f>
        <v>0</v>
      </c>
      <c r="F8" s="20"/>
      <c r="G8" s="21"/>
      <c r="H8" s="21"/>
      <c r="I8" s="19"/>
      <c r="J8" s="19"/>
      <c r="K8" s="20" t="s">
        <v>11</v>
      </c>
      <c r="L8" s="21" t="s">
        <v>13</v>
      </c>
      <c r="M8" s="22">
        <f>C8</f>
        <v>2523200</v>
      </c>
      <c r="N8" s="22">
        <f>D8</f>
        <v>2523200</v>
      </c>
      <c r="O8" s="23">
        <f>M8-N8</f>
        <v>0</v>
      </c>
      <c r="P8" s="24"/>
    </row>
    <row r="9" spans="1:33" ht="33.75" customHeight="1" x14ac:dyDescent="0.15">
      <c r="A9" s="17"/>
      <c r="B9" s="18"/>
      <c r="C9" s="19"/>
      <c r="D9" s="19"/>
      <c r="E9" s="19"/>
      <c r="F9" s="20" t="s">
        <v>11</v>
      </c>
      <c r="G9" s="21" t="s">
        <v>14</v>
      </c>
      <c r="H9" s="21">
        <v>0</v>
      </c>
      <c r="I9" s="21">
        <v>0</v>
      </c>
      <c r="J9" s="19">
        <f>H9-I9</f>
        <v>0</v>
      </c>
      <c r="K9" s="20" t="s">
        <v>11</v>
      </c>
      <c r="L9" s="21" t="s">
        <v>14</v>
      </c>
      <c r="M9" s="22">
        <f t="shared" ref="M9:N11" si="0">H9</f>
        <v>0</v>
      </c>
      <c r="N9" s="22">
        <f t="shared" si="0"/>
        <v>0</v>
      </c>
      <c r="O9" s="23">
        <f>M9-N9</f>
        <v>0</v>
      </c>
    </row>
    <row r="10" spans="1:33" ht="37.5" customHeight="1" x14ac:dyDescent="0.15">
      <c r="A10" s="17"/>
      <c r="B10" s="18"/>
      <c r="C10" s="19"/>
      <c r="D10" s="19"/>
      <c r="E10" s="19"/>
      <c r="F10" s="20" t="s">
        <v>11</v>
      </c>
      <c r="G10" s="21" t="s">
        <v>15</v>
      </c>
      <c r="H10" s="21">
        <f>[1]수익적수입!R84</f>
        <v>11290792</v>
      </c>
      <c r="I10" s="21">
        <f>[1]수익적수입!S84</f>
        <v>11290792.324999999</v>
      </c>
      <c r="J10" s="19">
        <f>H10-I10</f>
        <v>-0.32499999925494194</v>
      </c>
      <c r="K10" s="20" t="s">
        <v>11</v>
      </c>
      <c r="L10" s="21" t="s">
        <v>15</v>
      </c>
      <c r="M10" s="22">
        <f t="shared" si="0"/>
        <v>11290792</v>
      </c>
      <c r="N10" s="22">
        <f t="shared" si="0"/>
        <v>11290792.324999999</v>
      </c>
      <c r="O10" s="23">
        <f>M10-N10</f>
        <v>-0.32499999925494194</v>
      </c>
    </row>
    <row r="11" spans="1:33" ht="34.5" customHeight="1" x14ac:dyDescent="0.15">
      <c r="A11" s="17"/>
      <c r="B11" s="18"/>
      <c r="C11" s="19"/>
      <c r="D11" s="19"/>
      <c r="E11" s="19"/>
      <c r="F11" s="20" t="s">
        <v>11</v>
      </c>
      <c r="G11" s="21" t="s">
        <v>16</v>
      </c>
      <c r="H11" s="21">
        <f>[1]수익적수입!R79</f>
        <v>60000</v>
      </c>
      <c r="I11" s="21">
        <f>[1]수익적수입!S79</f>
        <v>60000</v>
      </c>
      <c r="J11" s="19">
        <f>H11-I11</f>
        <v>0</v>
      </c>
      <c r="K11" s="20" t="s">
        <v>11</v>
      </c>
      <c r="L11" s="21" t="s">
        <v>16</v>
      </c>
      <c r="M11" s="22">
        <f t="shared" si="0"/>
        <v>60000</v>
      </c>
      <c r="N11" s="22">
        <f t="shared" si="0"/>
        <v>60000</v>
      </c>
      <c r="O11" s="23">
        <f>M11-N11</f>
        <v>0</v>
      </c>
    </row>
    <row r="12" spans="1:33" ht="27" customHeight="1" x14ac:dyDescent="0.15">
      <c r="A12" s="43" t="s">
        <v>17</v>
      </c>
      <c r="B12" s="44"/>
      <c r="C12" s="10" t="s">
        <v>6</v>
      </c>
      <c r="D12" s="10" t="s">
        <v>7</v>
      </c>
      <c r="E12" s="11" t="s">
        <v>8</v>
      </c>
      <c r="F12" s="45" t="s">
        <v>18</v>
      </c>
      <c r="G12" s="46"/>
      <c r="H12" s="10" t="s">
        <v>6</v>
      </c>
      <c r="I12" s="10" t="s">
        <v>7</v>
      </c>
      <c r="J12" s="11" t="s">
        <v>8</v>
      </c>
      <c r="K12" s="45" t="s">
        <v>19</v>
      </c>
      <c r="L12" s="46"/>
      <c r="M12" s="10" t="s">
        <v>6</v>
      </c>
      <c r="N12" s="10" t="s">
        <v>7</v>
      </c>
      <c r="O12" s="12" t="s">
        <v>8</v>
      </c>
    </row>
    <row r="13" spans="1:33" s="27" customFormat="1" ht="27" customHeight="1" x14ac:dyDescent="0.15">
      <c r="A13" s="43"/>
      <c r="B13" s="44"/>
      <c r="C13" s="25">
        <f>SUM(C14:C20)</f>
        <v>945970432</v>
      </c>
      <c r="D13" s="25">
        <f>SUM(D14:D20)</f>
        <v>918194871</v>
      </c>
      <c r="E13" s="13">
        <f>SUM(E14:E20)</f>
        <v>27775561</v>
      </c>
      <c r="F13" s="47"/>
      <c r="G13" s="48"/>
      <c r="H13" s="25">
        <f>SUM(H14:H20)</f>
        <v>11350792</v>
      </c>
      <c r="I13" s="25">
        <f>SUM(I14:I20)</f>
        <v>11350792</v>
      </c>
      <c r="J13" s="25">
        <f>SUM(J14:J20)</f>
        <v>0</v>
      </c>
      <c r="K13" s="47"/>
      <c r="L13" s="48"/>
      <c r="M13" s="15">
        <f>SUM(M14:M20)</f>
        <v>957321224</v>
      </c>
      <c r="N13" s="15">
        <f>SUM(N14:N20)</f>
        <v>929545663</v>
      </c>
      <c r="O13" s="16">
        <f>SUM(O14:O20)</f>
        <v>27775561</v>
      </c>
      <c r="P13" s="26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</row>
    <row r="14" spans="1:33" ht="42.75" customHeight="1" x14ac:dyDescent="0.15">
      <c r="A14" s="17" t="s">
        <v>11</v>
      </c>
      <c r="B14" s="18" t="s">
        <v>20</v>
      </c>
      <c r="C14" s="19">
        <f>[1]지출총괄!T5-[1]지출총괄!T66-[1]지출총괄!T68</f>
        <v>931886435</v>
      </c>
      <c r="D14" s="19">
        <f>[1]지출총괄!U5-[1]지출총괄!U66-[1]지출총괄!U68</f>
        <v>906378676</v>
      </c>
      <c r="E14" s="19">
        <f>C14-D14</f>
        <v>25507759</v>
      </c>
      <c r="F14" s="20"/>
      <c r="G14" s="21"/>
      <c r="H14" s="28"/>
      <c r="I14" s="28"/>
      <c r="J14" s="19"/>
      <c r="K14" s="20" t="s">
        <v>11</v>
      </c>
      <c r="L14" s="29" t="str">
        <f>B14</f>
        <v>영업비용</v>
      </c>
      <c r="M14" s="30">
        <f>C14</f>
        <v>931886435</v>
      </c>
      <c r="N14" s="30">
        <f>D14</f>
        <v>906378676</v>
      </c>
      <c r="O14" s="31">
        <f t="shared" ref="O14:O20" si="1">M14-N14</f>
        <v>25507759</v>
      </c>
    </row>
    <row r="15" spans="1:33" ht="34.5" customHeight="1" x14ac:dyDescent="0.15">
      <c r="A15" s="17" t="s">
        <v>11</v>
      </c>
      <c r="B15" s="18" t="s">
        <v>21</v>
      </c>
      <c r="C15" s="19">
        <v>0</v>
      </c>
      <c r="D15" s="19">
        <v>0</v>
      </c>
      <c r="E15" s="19">
        <f>C15-D15</f>
        <v>0</v>
      </c>
      <c r="F15" s="20"/>
      <c r="G15" s="21"/>
      <c r="H15" s="32"/>
      <c r="I15" s="32"/>
      <c r="J15" s="19"/>
      <c r="K15" s="20" t="s">
        <v>11</v>
      </c>
      <c r="L15" s="29" t="s">
        <v>21</v>
      </c>
      <c r="M15" s="33">
        <f>C15</f>
        <v>0</v>
      </c>
      <c r="N15" s="33">
        <f>D15</f>
        <v>0</v>
      </c>
      <c r="O15" s="31">
        <f t="shared" si="1"/>
        <v>0</v>
      </c>
    </row>
    <row r="16" spans="1:33" ht="36.75" customHeight="1" x14ac:dyDescent="0.15">
      <c r="A16" s="17" t="s">
        <v>11</v>
      </c>
      <c r="B16" s="18" t="s">
        <v>22</v>
      </c>
      <c r="C16" s="19">
        <f>[1]지출총괄!T66</f>
        <v>0</v>
      </c>
      <c r="D16" s="19">
        <f>[1]지출총괄!U66</f>
        <v>900000</v>
      </c>
      <c r="E16" s="19">
        <f>C16-D16</f>
        <v>-900000</v>
      </c>
      <c r="F16" s="20"/>
      <c r="G16" s="21"/>
      <c r="H16" s="32"/>
      <c r="I16" s="32"/>
      <c r="J16" s="19"/>
      <c r="K16" s="20" t="s">
        <v>11</v>
      </c>
      <c r="L16" s="34" t="str">
        <f>B16</f>
        <v>법인세등</v>
      </c>
      <c r="M16" s="33">
        <f>C16</f>
        <v>0</v>
      </c>
      <c r="N16" s="33">
        <f>D16</f>
        <v>900000</v>
      </c>
      <c r="O16" s="31">
        <f t="shared" si="1"/>
        <v>-900000</v>
      </c>
      <c r="P16" s="24"/>
    </row>
    <row r="17" spans="1:33" ht="33" customHeight="1" x14ac:dyDescent="0.15">
      <c r="A17" s="17"/>
      <c r="B17" s="18"/>
      <c r="C17" s="19"/>
      <c r="D17" s="19"/>
      <c r="E17" s="19"/>
      <c r="F17" s="20" t="s">
        <v>11</v>
      </c>
      <c r="G17" s="21" t="s">
        <v>23</v>
      </c>
      <c r="H17" s="21">
        <v>0</v>
      </c>
      <c r="I17" s="21">
        <v>0</v>
      </c>
      <c r="J17" s="19">
        <f>H17-I17</f>
        <v>0</v>
      </c>
      <c r="K17" s="20" t="s">
        <v>11</v>
      </c>
      <c r="L17" s="21" t="s">
        <v>23</v>
      </c>
      <c r="M17" s="22">
        <f t="shared" ref="M17:N19" si="2">H17</f>
        <v>0</v>
      </c>
      <c r="N17" s="22">
        <f t="shared" si="2"/>
        <v>0</v>
      </c>
      <c r="O17" s="31">
        <f t="shared" si="1"/>
        <v>0</v>
      </c>
    </row>
    <row r="18" spans="1:33" ht="30.75" customHeight="1" x14ac:dyDescent="0.15">
      <c r="A18" s="17"/>
      <c r="B18" s="18"/>
      <c r="C18" s="19"/>
      <c r="D18" s="19"/>
      <c r="E18" s="19"/>
      <c r="F18" s="20" t="s">
        <v>11</v>
      </c>
      <c r="G18" s="21" t="s">
        <v>24</v>
      </c>
      <c r="H18" s="21">
        <f>[1]지출총괄!T93+[1]지출총괄!T97+[1]지출총괄!T101</f>
        <v>1994605</v>
      </c>
      <c r="I18" s="21">
        <f>[1]지출총괄!U93+[1]지출총괄!U97+[1]지출총괄!U101</f>
        <v>2000130</v>
      </c>
      <c r="J18" s="19">
        <f>H18-I18</f>
        <v>-5525</v>
      </c>
      <c r="K18" s="20" t="s">
        <v>11</v>
      </c>
      <c r="L18" s="21" t="s">
        <v>24</v>
      </c>
      <c r="M18" s="22">
        <f t="shared" si="2"/>
        <v>1994605</v>
      </c>
      <c r="N18" s="22">
        <f>I18</f>
        <v>2000130</v>
      </c>
      <c r="O18" s="31">
        <f t="shared" si="1"/>
        <v>-5525</v>
      </c>
    </row>
    <row r="19" spans="1:33" ht="39.75" customHeight="1" x14ac:dyDescent="0.15">
      <c r="A19" s="17"/>
      <c r="B19" s="18"/>
      <c r="C19" s="19"/>
      <c r="D19" s="19"/>
      <c r="E19" s="19"/>
      <c r="F19" s="35" t="s">
        <v>11</v>
      </c>
      <c r="G19" s="29" t="s">
        <v>25</v>
      </c>
      <c r="H19" s="21">
        <f>[1]지출총괄!T103</f>
        <v>160000</v>
      </c>
      <c r="I19" s="21">
        <f>[1]지출총괄!U105+[1]지출총괄!U108</f>
        <v>160000</v>
      </c>
      <c r="J19" s="19">
        <f>H19-I19</f>
        <v>0</v>
      </c>
      <c r="K19" s="35" t="s">
        <v>11</v>
      </c>
      <c r="L19" s="29" t="s">
        <v>25</v>
      </c>
      <c r="M19" s="22">
        <f t="shared" si="2"/>
        <v>160000</v>
      </c>
      <c r="N19" s="22">
        <f t="shared" si="2"/>
        <v>160000</v>
      </c>
      <c r="O19" s="31">
        <f t="shared" si="1"/>
        <v>0</v>
      </c>
    </row>
    <row r="20" spans="1:33" ht="34.5" customHeight="1" x14ac:dyDescent="0.15">
      <c r="A20" s="17" t="s">
        <v>11</v>
      </c>
      <c r="B20" s="18" t="s">
        <v>26</v>
      </c>
      <c r="C20" s="19">
        <f>[1]지출총괄!T69</f>
        <v>14083997</v>
      </c>
      <c r="D20" s="19">
        <f>[1]지출총괄!U69</f>
        <v>10916195</v>
      </c>
      <c r="E20" s="19">
        <f>C20-D20</f>
        <v>3167802</v>
      </c>
      <c r="F20" s="20" t="s">
        <v>11</v>
      </c>
      <c r="G20" s="21" t="s">
        <v>26</v>
      </c>
      <c r="H20" s="21">
        <f>[1]지출총괄!T113</f>
        <v>9196187</v>
      </c>
      <c r="I20" s="21">
        <f>[1]지출총괄!U112</f>
        <v>9190662</v>
      </c>
      <c r="J20" s="19">
        <f>H20-I20</f>
        <v>5525</v>
      </c>
      <c r="K20" s="20" t="s">
        <v>11</v>
      </c>
      <c r="L20" s="21" t="s">
        <v>26</v>
      </c>
      <c r="M20" s="22">
        <f>C20+H20</f>
        <v>23280184</v>
      </c>
      <c r="N20" s="22">
        <f>D20+I20</f>
        <v>20106857</v>
      </c>
      <c r="O20" s="31">
        <f t="shared" si="1"/>
        <v>3173327</v>
      </c>
    </row>
    <row r="21" spans="1:33" s="27" customFormat="1" ht="30.75" customHeight="1" thickBot="1" x14ac:dyDescent="0.2">
      <c r="A21" s="49" t="s">
        <v>27</v>
      </c>
      <c r="B21" s="50"/>
      <c r="C21" s="36">
        <f>C6-C13</f>
        <v>0</v>
      </c>
      <c r="D21" s="36">
        <f>D6-D13</f>
        <v>0</v>
      </c>
      <c r="E21" s="36">
        <f>E6-E13</f>
        <v>0</v>
      </c>
      <c r="F21" s="51" t="s">
        <v>28</v>
      </c>
      <c r="G21" s="51"/>
      <c r="H21" s="36">
        <f>H6-H13</f>
        <v>0</v>
      </c>
      <c r="I21" s="36">
        <f>I6-I13</f>
        <v>0.32499999925494194</v>
      </c>
      <c r="J21" s="36">
        <f>J6-J13</f>
        <v>-0.32499999925494194</v>
      </c>
      <c r="K21" s="51" t="s">
        <v>29</v>
      </c>
      <c r="L21" s="51"/>
      <c r="M21" s="36">
        <f>M6-M13</f>
        <v>0</v>
      </c>
      <c r="N21" s="36">
        <f>N6-N13</f>
        <v>0.32500004768371582</v>
      </c>
      <c r="O21" s="37">
        <f>O6-O13</f>
        <v>-0.32499999925494194</v>
      </c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</row>
    <row r="22" spans="1:33" ht="24" customHeight="1" x14ac:dyDescent="0.15"/>
    <row r="23" spans="1:33" ht="24" customHeight="1" x14ac:dyDescent="0.15"/>
    <row r="24" spans="1:33" ht="24" customHeight="1" x14ac:dyDescent="0.15"/>
    <row r="25" spans="1:33" ht="24" customHeight="1" x14ac:dyDescent="0.15"/>
    <row r="26" spans="1:33" ht="24" customHeight="1" x14ac:dyDescent="0.15"/>
    <row r="27" spans="1:33" ht="24" customHeight="1" x14ac:dyDescent="0.15"/>
    <row r="28" spans="1:33" ht="24" customHeight="1" x14ac:dyDescent="0.15"/>
    <row r="29" spans="1:33" ht="24" customHeight="1" x14ac:dyDescent="0.15"/>
    <row r="30" spans="1:33" ht="24" customHeight="1" x14ac:dyDescent="0.15"/>
    <row r="54" spans="10:10" x14ac:dyDescent="0.15">
      <c r="J54" s="39" t="s">
        <v>30</v>
      </c>
    </row>
    <row r="370" spans="11:13" ht="24" customHeight="1" x14ac:dyDescent="0.15">
      <c r="L370" s="41"/>
      <c r="M370" s="41"/>
    </row>
    <row r="383" spans="11:13" ht="24" customHeight="1" x14ac:dyDescent="0.15">
      <c r="K383" s="41"/>
    </row>
    <row r="419" ht="24" customHeight="1" x14ac:dyDescent="0.15"/>
    <row r="533" spans="11:11" ht="24" customHeight="1" x14ac:dyDescent="0.15">
      <c r="K533" s="42"/>
    </row>
    <row r="611" ht="24" customHeight="1" x14ac:dyDescent="0.15"/>
  </sheetData>
  <mergeCells count="13">
    <mergeCell ref="A1:M1"/>
    <mergeCell ref="A4:E4"/>
    <mergeCell ref="F4:J4"/>
    <mergeCell ref="K4:O4"/>
    <mergeCell ref="A5:B6"/>
    <mergeCell ref="F5:G6"/>
    <mergeCell ref="K5:L6"/>
    <mergeCell ref="A12:B13"/>
    <mergeCell ref="F12:G13"/>
    <mergeCell ref="K12:L13"/>
    <mergeCell ref="A21:B21"/>
    <mergeCell ref="F21:G21"/>
    <mergeCell ref="K21:L2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4" fitToHeight="0" orientation="portrait" r:id="rId1"/>
  <headerFooter differentFirst="1">
    <oddFooter>&amp;C&amp;"맑은 고딕,Regular"&amp;11&amp;P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예산총괄표</vt:lpstr>
      <vt:lpstr>예산총괄표!Print_Area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경영기획팀_좌진아</dc:creator>
  <cp:lastModifiedBy>경기교통공사</cp:lastModifiedBy>
  <dcterms:created xsi:type="dcterms:W3CDTF">2025-12-30T01:21:00Z</dcterms:created>
  <dcterms:modified xsi:type="dcterms:W3CDTF">2025-12-30T01:22:28Z</dcterms:modified>
</cp:coreProperties>
</file>